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80" windowWidth="16905" windowHeight="12375"/>
  </bookViews>
  <sheets>
    <sheet name="Cron Obra Civil" sheetId="1" r:id="rId1"/>
  </sheets>
  <calcPr calcId="124519"/>
</workbook>
</file>

<file path=xl/calcChain.xml><?xml version="1.0" encoding="utf-8"?>
<calcChain xmlns="http://schemas.openxmlformats.org/spreadsheetml/2006/main">
  <c r="F83" i="1"/>
  <c r="E83"/>
  <c r="F20"/>
  <c r="F19"/>
  <c r="H85"/>
  <c r="G85"/>
  <c r="F85"/>
  <c r="F94" s="1"/>
  <c r="E85"/>
  <c r="E89" s="1"/>
  <c r="G24"/>
  <c r="G23"/>
  <c r="F32"/>
  <c r="E32"/>
  <c r="F31"/>
  <c r="L31" s="1"/>
  <c r="E31"/>
  <c r="H48"/>
  <c r="H47"/>
  <c r="F48"/>
  <c r="F47"/>
  <c r="H78"/>
  <c r="H79" s="1"/>
  <c r="G78"/>
  <c r="H68"/>
  <c r="L68" s="1"/>
  <c r="H67"/>
  <c r="L67" s="1"/>
  <c r="H64"/>
  <c r="L64" s="1"/>
  <c r="G64"/>
  <c r="H63"/>
  <c r="G63"/>
  <c r="H56"/>
  <c r="H55"/>
  <c r="F78"/>
  <c r="E78"/>
  <c r="L37"/>
  <c r="L36"/>
  <c r="E36"/>
  <c r="E35"/>
  <c r="L35" s="1"/>
  <c r="L34"/>
  <c r="L33"/>
  <c r="L30"/>
  <c r="L29"/>
  <c r="E28"/>
  <c r="L28" s="1"/>
  <c r="E27"/>
  <c r="L27" s="1"/>
  <c r="L26"/>
  <c r="L13"/>
  <c r="H12"/>
  <c r="G12"/>
  <c r="F12"/>
  <c r="E12"/>
  <c r="G11"/>
  <c r="H10"/>
  <c r="H11" s="1"/>
  <c r="G10"/>
  <c r="F10"/>
  <c r="F11" s="1"/>
  <c r="E10"/>
  <c r="E11" s="1"/>
  <c r="E15"/>
  <c r="E16"/>
  <c r="L16" s="1"/>
  <c r="L14"/>
  <c r="H6"/>
  <c r="H7" s="1"/>
  <c r="G6"/>
  <c r="G7" s="1"/>
  <c r="F6"/>
  <c r="F7" s="1"/>
  <c r="E6"/>
  <c r="E7" s="1"/>
  <c r="F80"/>
  <c r="E80"/>
  <c r="H76"/>
  <c r="G76"/>
  <c r="H72"/>
  <c r="G80"/>
  <c r="H80"/>
  <c r="G72"/>
  <c r="F72"/>
  <c r="G60"/>
  <c r="G52"/>
  <c r="L52" s="1"/>
  <c r="G44"/>
  <c r="F44"/>
  <c r="F40"/>
  <c r="L40" s="1"/>
  <c r="E24"/>
  <c r="E20"/>
  <c r="F8"/>
  <c r="G8"/>
  <c r="H8"/>
  <c r="E8"/>
  <c r="H94"/>
  <c r="L25"/>
  <c r="E23"/>
  <c r="L22"/>
  <c r="G70"/>
  <c r="G71" s="1"/>
  <c r="H70"/>
  <c r="H71" s="1"/>
  <c r="F70"/>
  <c r="L69"/>
  <c r="G79"/>
  <c r="E79"/>
  <c r="L74"/>
  <c r="L66"/>
  <c r="L62"/>
  <c r="L58"/>
  <c r="L54"/>
  <c r="L50"/>
  <c r="L46"/>
  <c r="L42"/>
  <c r="L41"/>
  <c r="L38"/>
  <c r="L18"/>
  <c r="L65"/>
  <c r="C82"/>
  <c r="L90" s="1"/>
  <c r="H75"/>
  <c r="G75"/>
  <c r="G59"/>
  <c r="L59" s="1"/>
  <c r="G51"/>
  <c r="L51" s="1"/>
  <c r="G43"/>
  <c r="F43"/>
  <c r="F39"/>
  <c r="L39" s="1"/>
  <c r="E19"/>
  <c r="L84"/>
  <c r="L73"/>
  <c r="L61"/>
  <c r="L81"/>
  <c r="G94"/>
  <c r="L53"/>
  <c r="L49"/>
  <c r="L17"/>
  <c r="L57"/>
  <c r="L45"/>
  <c r="L77"/>
  <c r="L21"/>
  <c r="L9"/>
  <c r="H83" l="1"/>
  <c r="H92" s="1"/>
  <c r="G83"/>
  <c r="G92" s="1"/>
  <c r="L47"/>
  <c r="L19"/>
  <c r="L20"/>
  <c r="E82"/>
  <c r="L43"/>
  <c r="L72"/>
  <c r="L63"/>
  <c r="L32"/>
  <c r="L23"/>
  <c r="L24"/>
  <c r="L48"/>
  <c r="L12"/>
  <c r="L11"/>
  <c r="L10"/>
  <c r="L15"/>
  <c r="L75"/>
  <c r="F89"/>
  <c r="G89" s="1"/>
  <c r="H89" s="1"/>
  <c r="L70"/>
  <c r="L80"/>
  <c r="L78"/>
  <c r="F71"/>
  <c r="E94"/>
  <c r="E98" s="1"/>
  <c r="F98" s="1"/>
  <c r="G98" s="1"/>
  <c r="H98" s="1"/>
  <c r="L44"/>
  <c r="L60"/>
  <c r="L76"/>
  <c r="L56"/>
  <c r="L55"/>
  <c r="F79"/>
  <c r="L79" s="1"/>
  <c r="L8"/>
  <c r="E84"/>
  <c r="E88" s="1"/>
  <c r="L6"/>
  <c r="L7"/>
  <c r="G84"/>
  <c r="F84"/>
  <c r="H84"/>
  <c r="L71" l="1"/>
  <c r="F92"/>
  <c r="E87"/>
  <c r="E86" s="1"/>
  <c r="E92"/>
  <c r="E96" s="1"/>
  <c r="H82"/>
  <c r="G82"/>
  <c r="F88"/>
  <c r="G88" s="1"/>
  <c r="H88" s="1"/>
  <c r="F87" l="1"/>
  <c r="G87" s="1"/>
  <c r="H87" s="1"/>
  <c r="L92"/>
  <c r="C91"/>
  <c r="E93" s="1"/>
  <c r="E97" s="1"/>
  <c r="F96"/>
  <c r="G96" s="1"/>
  <c r="H96" s="1"/>
  <c r="L83"/>
  <c r="F82"/>
  <c r="F86" l="1"/>
  <c r="G86"/>
  <c r="F93"/>
  <c r="F97" s="1"/>
  <c r="F91"/>
  <c r="H93"/>
  <c r="G91"/>
  <c r="G93"/>
  <c r="H91"/>
  <c r="E91"/>
  <c r="E95" s="1"/>
  <c r="H86"/>
  <c r="G97" l="1"/>
  <c r="H97" s="1"/>
  <c r="F95"/>
  <c r="G95" s="1"/>
  <c r="H95" s="1"/>
</calcChain>
</file>

<file path=xl/sharedStrings.xml><?xml version="1.0" encoding="utf-8"?>
<sst xmlns="http://schemas.openxmlformats.org/spreadsheetml/2006/main" count="79" uniqueCount="37">
  <si>
    <t>DISCRIMINAÇÃO</t>
  </si>
  <si>
    <t>ESTADO</t>
  </si>
  <si>
    <t>PREVISTO</t>
  </si>
  <si>
    <t>REALIZADO</t>
  </si>
  <si>
    <t>INSTALAÇÕES HIDRÁULICAS</t>
  </si>
  <si>
    <t>VALOR (R$)</t>
  </si>
  <si>
    <t>ITEM</t>
  </si>
  <si>
    <t>TAXAS, IMPOSTOS E LICENÇAS</t>
  </si>
  <si>
    <t>INSTALAÇÕES ELÉTRICAS</t>
  </si>
  <si>
    <t>ACUMULADO PREVISTO</t>
  </si>
  <si>
    <t>ACUMULADO REALIZADO</t>
  </si>
  <si>
    <t>SERVIÇOS TÉCNICOS PROFISSIONAIS</t>
  </si>
  <si>
    <t>ALVENARIAS E PAINÉIS DE FECHAMENTO</t>
  </si>
  <si>
    <t>REVESTIMENTOS E TRATAMENTOS SUPERFICIAIS</t>
  </si>
  <si>
    <t xml:space="preserve">LIMPEZA </t>
  </si>
  <si>
    <t>SERVIÇOS DE DEMOLIÇÕES E REMOÇÕES</t>
  </si>
  <si>
    <t>PINTURAS</t>
  </si>
  <si>
    <t>BDI SERVIÇOS CIVIS</t>
  </si>
  <si>
    <t>CANTEIRO DE OBRAS</t>
  </si>
  <si>
    <t>TOTAL SERVIÇOS SEM BDI</t>
  </si>
  <si>
    <t>SERVIÇOS</t>
  </si>
  <si>
    <t>TOTAL SERVIÇOS COM BDI</t>
  </si>
  <si>
    <t>ADEQUAÇÃO DOS BANHEIROS DOS CABOS E SOLDADOS E REFORÇO DAS LAJES DO ALMOXARIFADO E SALA DE INSTRUÇÃO  DA COMISSÃO REGIONAL DE OBRAS 3</t>
  </si>
  <si>
    <t>MES 1</t>
  </si>
  <si>
    <t>MES 2</t>
  </si>
  <si>
    <t>MES 3</t>
  </si>
  <si>
    <t>MES 4</t>
  </si>
  <si>
    <t>18PB043 - CRONOGRAMA DE CONTROLE FÍSICO-FINANCEIRO</t>
  </si>
  <si>
    <t>SERVIÇOS AUXILIARES E ADMINISTRATIVOS</t>
  </si>
  <si>
    <t>EQUIPAMENTOS ALUGADOS</t>
  </si>
  <si>
    <t>ESTRUTURA DE CONCRETO</t>
  </si>
  <si>
    <t>ESTRUTURA DE METÁLICA</t>
  </si>
  <si>
    <t>INSTALAÇÕES HIDROSANITÁRIAS</t>
  </si>
  <si>
    <t>PISOS/SOLEIRAS/RODAPÉS/DEGRAUS</t>
  </si>
  <si>
    <t>VIDROS</t>
  </si>
  <si>
    <t>ESQUADRIAS</t>
  </si>
  <si>
    <t>LOUÇAS SANITÁRIAS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</si>
</sst>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10">
    <font>
      <sz val="10"/>
      <name val="Arial"/>
    </font>
    <font>
      <sz val="10"/>
      <name val="Arial"/>
    </font>
    <font>
      <sz val="7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sz val="5"/>
      <name val="Times New Roman"/>
      <family val="1"/>
    </font>
    <font>
      <sz val="5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9" fillId="0" borderId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 applyAlignment="1"/>
    <xf numFmtId="4" fontId="2" fillId="0" borderId="0" xfId="0" applyNumberFormat="1" applyFont="1" applyAlignment="1"/>
    <xf numFmtId="0" fontId="2" fillId="0" borderId="0" xfId="0" applyFont="1" applyAlignment="1">
      <alignment horizontal="center"/>
    </xf>
    <xf numFmtId="0" fontId="6" fillId="0" borderId="0" xfId="0" applyFont="1" applyAlignment="1"/>
    <xf numFmtId="4" fontId="6" fillId="0" borderId="0" xfId="0" applyNumberFormat="1" applyFont="1" applyAlignment="1"/>
    <xf numFmtId="10" fontId="6" fillId="0" borderId="0" xfId="0" applyNumberFormat="1" applyFont="1" applyAlignment="1"/>
    <xf numFmtId="4" fontId="6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2" fillId="0" borderId="0" xfId="0" applyFont="1" applyFill="1" applyAlignment="1">
      <alignment wrapText="1"/>
    </xf>
    <xf numFmtId="0" fontId="7" fillId="2" borderId="1" xfId="0" applyFont="1" applyFill="1" applyBorder="1" applyAlignment="1">
      <alignment horizontal="center" vertical="center" wrapText="1"/>
    </xf>
    <xf numFmtId="10" fontId="8" fillId="3" borderId="1" xfId="0" applyNumberFormat="1" applyFont="1" applyFill="1" applyBorder="1" applyAlignment="1">
      <alignment horizontal="center"/>
    </xf>
    <xf numFmtId="4" fontId="8" fillId="3" borderId="1" xfId="0" applyNumberFormat="1" applyFont="1" applyFill="1" applyBorder="1" applyAlignment="1">
      <alignment horizontal="center"/>
    </xf>
    <xf numFmtId="10" fontId="8" fillId="4" borderId="1" xfId="0" applyNumberFormat="1" applyFont="1" applyFill="1" applyBorder="1" applyAlignment="1">
      <alignment horizontal="center"/>
    </xf>
    <xf numFmtId="4" fontId="8" fillId="4" borderId="1" xfId="0" applyNumberFormat="1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10" fontId="8" fillId="5" borderId="1" xfId="0" applyNumberFormat="1" applyFont="1" applyFill="1" applyBorder="1" applyAlignment="1">
      <alignment horizontal="center"/>
    </xf>
    <xf numFmtId="4" fontId="8" fillId="5" borderId="1" xfId="0" applyNumberFormat="1" applyFont="1" applyFill="1" applyBorder="1" applyAlignment="1">
      <alignment horizontal="center"/>
    </xf>
    <xf numFmtId="9" fontId="8" fillId="5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0" fontId="8" fillId="3" borderId="1" xfId="2" applyNumberFormat="1" applyFont="1" applyFill="1" applyBorder="1" applyAlignment="1">
      <alignment horizontal="center" vertical="center"/>
    </xf>
    <xf numFmtId="10" fontId="8" fillId="4" borderId="1" xfId="2" applyNumberFormat="1" applyFont="1" applyFill="1" applyBorder="1" applyAlignment="1">
      <alignment horizontal="center" vertical="center"/>
    </xf>
    <xf numFmtId="10" fontId="7" fillId="0" borderId="1" xfId="2" applyNumberFormat="1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/>
    </xf>
    <xf numFmtId="10" fontId="2" fillId="0" borderId="0" xfId="2" applyNumberFormat="1" applyFont="1" applyAlignment="1">
      <alignment horizontal="center"/>
    </xf>
    <xf numFmtId="10" fontId="8" fillId="0" borderId="1" xfId="0" applyNumberFormat="1" applyFont="1" applyFill="1" applyBorder="1" applyAlignment="1">
      <alignment horizontal="center"/>
    </xf>
    <xf numFmtId="4" fontId="8" fillId="0" borderId="1" xfId="0" applyNumberFormat="1" applyFont="1" applyFill="1" applyBorder="1" applyAlignment="1">
      <alignment horizontal="center"/>
    </xf>
    <xf numFmtId="10" fontId="8" fillId="0" borderId="1" xfId="2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6" fillId="0" borderId="0" xfId="0" applyFont="1" applyFill="1" applyAlignment="1"/>
    <xf numFmtId="4" fontId="6" fillId="0" borderId="0" xfId="0" applyNumberFormat="1" applyFont="1" applyFill="1" applyAlignment="1"/>
    <xf numFmtId="9" fontId="8" fillId="0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17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</cellXfs>
  <cellStyles count="5">
    <cellStyle name="Normal" xfId="0" builtinId="0"/>
    <cellStyle name="Normal 2" xfId="1"/>
    <cellStyle name="Porcentagem" xfId="2" builtinId="5"/>
    <cellStyle name="Porcentagem 2" xfId="3"/>
    <cellStyle name="Separador de milhares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4"/>
  <sheetViews>
    <sheetView tabSelected="1" topLeftCell="A90" zoomScale="150" zoomScaleNormal="150" workbookViewId="0">
      <selection activeCell="F84" sqref="F84"/>
    </sheetView>
  </sheetViews>
  <sheetFormatPr defaultRowHeight="9"/>
  <cols>
    <col min="1" max="1" width="5.7109375" style="10" customWidth="1"/>
    <col min="2" max="2" width="16.7109375" style="10" customWidth="1"/>
    <col min="3" max="3" width="8.5703125" style="11" customWidth="1"/>
    <col min="4" max="4" width="10.42578125" style="2" customWidth="1"/>
    <col min="5" max="8" width="9.7109375" style="3" customWidth="1"/>
    <col min="9" max="9" width="9" style="3" bestFit="1" customWidth="1"/>
    <col min="10" max="10" width="9" style="4" bestFit="1" customWidth="1"/>
    <col min="11" max="11" width="9" style="5" bestFit="1" customWidth="1"/>
    <col min="12" max="12" width="0" style="1" hidden="1" customWidth="1"/>
    <col min="13" max="16384" width="9.140625" style="1"/>
  </cols>
  <sheetData>
    <row r="1" spans="1:13" s="8" customFormat="1" ht="12">
      <c r="A1" s="41" t="s">
        <v>27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3" s="8" customFormat="1" ht="14.25" customHeight="1">
      <c r="A2" s="41" t="s">
        <v>22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3" s="9" customFormat="1" ht="18.75" customHeight="1">
      <c r="A3" s="56" t="s">
        <v>20</v>
      </c>
      <c r="B3" s="56"/>
      <c r="C3" s="56"/>
      <c r="D3" s="56"/>
      <c r="E3" s="56"/>
      <c r="F3" s="56"/>
      <c r="G3" s="56"/>
      <c r="H3" s="56"/>
      <c r="I3" s="56"/>
      <c r="J3" s="56"/>
      <c r="K3" s="56"/>
    </row>
    <row r="4" spans="1:13" ht="12.75" customHeight="1">
      <c r="A4" s="47" t="s">
        <v>6</v>
      </c>
      <c r="B4" s="47" t="s">
        <v>0</v>
      </c>
      <c r="C4" s="46" t="s">
        <v>5</v>
      </c>
      <c r="D4" s="42" t="s">
        <v>1</v>
      </c>
      <c r="E4" s="43" t="s">
        <v>23</v>
      </c>
      <c r="F4" s="43" t="s">
        <v>24</v>
      </c>
      <c r="G4" s="43" t="s">
        <v>25</v>
      </c>
      <c r="H4" s="43" t="s">
        <v>26</v>
      </c>
      <c r="I4" s="43"/>
      <c r="J4" s="43"/>
      <c r="K4" s="43"/>
      <c r="L4" s="4"/>
      <c r="M4" s="5"/>
    </row>
    <row r="5" spans="1:13" ht="13.5" customHeight="1">
      <c r="A5" s="47"/>
      <c r="B5" s="47"/>
      <c r="C5" s="46"/>
      <c r="D5" s="42"/>
      <c r="E5" s="44"/>
      <c r="F5" s="44"/>
      <c r="G5" s="44"/>
      <c r="H5" s="44"/>
      <c r="I5" s="44"/>
      <c r="J5" s="44"/>
      <c r="K5" s="44"/>
      <c r="L5" s="4"/>
      <c r="M5" s="5"/>
    </row>
    <row r="6" spans="1:13" ht="11.25">
      <c r="A6" s="38">
        <v>1</v>
      </c>
      <c r="B6" s="38" t="s">
        <v>11</v>
      </c>
      <c r="C6" s="40">
        <v>2310.19</v>
      </c>
      <c r="D6" s="39" t="s">
        <v>2</v>
      </c>
      <c r="E6" s="13">
        <f>1/4</f>
        <v>0.25</v>
      </c>
      <c r="F6" s="13">
        <f>1/4</f>
        <v>0.25</v>
      </c>
      <c r="G6" s="13">
        <f>1/4</f>
        <v>0.25</v>
      </c>
      <c r="H6" s="13">
        <f>1/4</f>
        <v>0.25</v>
      </c>
      <c r="I6" s="29"/>
      <c r="J6" s="29"/>
      <c r="K6" s="29"/>
      <c r="L6" s="6">
        <f t="shared" ref="L6:L53" si="0">SUM(E6:K6)</f>
        <v>1</v>
      </c>
      <c r="M6" s="5"/>
    </row>
    <row r="7" spans="1:13" ht="11.25">
      <c r="A7" s="38"/>
      <c r="B7" s="38"/>
      <c r="C7" s="40"/>
      <c r="D7" s="39"/>
      <c r="E7" s="14">
        <f t="shared" ref="E7:H7" si="1">ROUND(E6*$C6,4)</f>
        <v>577.54750000000001</v>
      </c>
      <c r="F7" s="14">
        <f t="shared" si="1"/>
        <v>577.54750000000001</v>
      </c>
      <c r="G7" s="14">
        <f t="shared" si="1"/>
        <v>577.54750000000001</v>
      </c>
      <c r="H7" s="14">
        <f t="shared" si="1"/>
        <v>577.54750000000001</v>
      </c>
      <c r="I7" s="30"/>
      <c r="J7" s="30"/>
      <c r="K7" s="30"/>
      <c r="L7" s="5">
        <f t="shared" si="0"/>
        <v>2310.19</v>
      </c>
      <c r="M7" s="5"/>
    </row>
    <row r="8" spans="1:13" ht="11.25">
      <c r="A8" s="38"/>
      <c r="B8" s="38"/>
      <c r="C8" s="40"/>
      <c r="D8" s="39" t="s">
        <v>3</v>
      </c>
      <c r="E8" s="15">
        <f>E9/$C$6</f>
        <v>0</v>
      </c>
      <c r="F8" s="15">
        <f>F9/$C$6</f>
        <v>0</v>
      </c>
      <c r="G8" s="15">
        <f>G9/$C$6</f>
        <v>0</v>
      </c>
      <c r="H8" s="15">
        <f>H9/$C$6</f>
        <v>0</v>
      </c>
      <c r="I8" s="29"/>
      <c r="J8" s="29"/>
      <c r="K8" s="29"/>
      <c r="L8" s="6">
        <f t="shared" si="0"/>
        <v>0</v>
      </c>
      <c r="M8" s="5"/>
    </row>
    <row r="9" spans="1:13" ht="11.25" customHeight="1">
      <c r="A9" s="38"/>
      <c r="B9" s="38"/>
      <c r="C9" s="40"/>
      <c r="D9" s="39"/>
      <c r="E9" s="16">
        <v>0</v>
      </c>
      <c r="F9" s="16">
        <v>0</v>
      </c>
      <c r="G9" s="16">
        <v>0</v>
      </c>
      <c r="H9" s="16">
        <v>0</v>
      </c>
      <c r="I9" s="30"/>
      <c r="J9" s="30"/>
      <c r="K9" s="30"/>
      <c r="L9" s="5">
        <f t="shared" si="0"/>
        <v>0</v>
      </c>
      <c r="M9" s="5"/>
    </row>
    <row r="10" spans="1:13" ht="11.25">
      <c r="A10" s="38">
        <v>2</v>
      </c>
      <c r="B10" s="38" t="s">
        <v>28</v>
      </c>
      <c r="C10" s="40">
        <v>14814.08</v>
      </c>
      <c r="D10" s="39" t="s">
        <v>2</v>
      </c>
      <c r="E10" s="13">
        <f>1/4</f>
        <v>0.25</v>
      </c>
      <c r="F10" s="13">
        <f>1/4</f>
        <v>0.25</v>
      </c>
      <c r="G10" s="13">
        <f>1/4</f>
        <v>0.25</v>
      </c>
      <c r="H10" s="13">
        <f>1/4</f>
        <v>0.25</v>
      </c>
      <c r="I10" s="29"/>
      <c r="J10" s="29"/>
      <c r="K10" s="29"/>
      <c r="L10" s="6">
        <f t="shared" ref="L10:L13" si="2">SUM(E10:K10)</f>
        <v>1</v>
      </c>
      <c r="M10" s="5"/>
    </row>
    <row r="11" spans="1:13" ht="11.25">
      <c r="A11" s="38"/>
      <c r="B11" s="38"/>
      <c r="C11" s="40"/>
      <c r="D11" s="39"/>
      <c r="E11" s="14">
        <f t="shared" ref="E11:H11" si="3">ROUND(E10*$C10,4)</f>
        <v>3703.52</v>
      </c>
      <c r="F11" s="14">
        <f t="shared" si="3"/>
        <v>3703.52</v>
      </c>
      <c r="G11" s="14">
        <f t="shared" si="3"/>
        <v>3703.52</v>
      </c>
      <c r="H11" s="14">
        <f t="shared" si="3"/>
        <v>3703.52</v>
      </c>
      <c r="I11" s="30"/>
      <c r="J11" s="30"/>
      <c r="K11" s="30"/>
      <c r="L11" s="5">
        <f t="shared" si="2"/>
        <v>14814.08</v>
      </c>
      <c r="M11" s="5"/>
    </row>
    <row r="12" spans="1:13" ht="11.25">
      <c r="A12" s="38"/>
      <c r="B12" s="38"/>
      <c r="C12" s="40"/>
      <c r="D12" s="39" t="s">
        <v>3</v>
      </c>
      <c r="E12" s="15">
        <f>E13/$C$6</f>
        <v>0</v>
      </c>
      <c r="F12" s="15">
        <f>F13/$C$6</f>
        <v>0</v>
      </c>
      <c r="G12" s="15">
        <f>G13/$C$6</f>
        <v>0</v>
      </c>
      <c r="H12" s="15">
        <f>H13/$C$6</f>
        <v>0</v>
      </c>
      <c r="I12" s="29"/>
      <c r="J12" s="29"/>
      <c r="K12" s="29"/>
      <c r="L12" s="6">
        <f t="shared" si="2"/>
        <v>0</v>
      </c>
      <c r="M12" s="5"/>
    </row>
    <row r="13" spans="1:13" ht="11.25" customHeight="1">
      <c r="A13" s="38"/>
      <c r="B13" s="38"/>
      <c r="C13" s="40"/>
      <c r="D13" s="39"/>
      <c r="E13" s="16">
        <v>0</v>
      </c>
      <c r="F13" s="16">
        <v>0</v>
      </c>
      <c r="G13" s="16">
        <v>0</v>
      </c>
      <c r="H13" s="16">
        <v>0</v>
      </c>
      <c r="I13" s="30"/>
      <c r="J13" s="30"/>
      <c r="K13" s="30"/>
      <c r="L13" s="5">
        <f t="shared" si="2"/>
        <v>0</v>
      </c>
      <c r="M13" s="5"/>
    </row>
    <row r="14" spans="1:13" ht="11.25" customHeight="1">
      <c r="A14" s="48">
        <v>3</v>
      </c>
      <c r="B14" s="48" t="s">
        <v>7</v>
      </c>
      <c r="C14" s="51">
        <v>467.36</v>
      </c>
      <c r="D14" s="54" t="s">
        <v>2</v>
      </c>
      <c r="E14" s="13">
        <v>1</v>
      </c>
      <c r="F14" s="17"/>
      <c r="G14" s="17"/>
      <c r="H14" s="17"/>
      <c r="I14" s="17"/>
      <c r="J14" s="17"/>
      <c r="K14" s="17"/>
      <c r="L14" s="6">
        <f t="shared" si="0"/>
        <v>1</v>
      </c>
      <c r="M14" s="5"/>
    </row>
    <row r="15" spans="1:13" ht="11.25" customHeight="1">
      <c r="A15" s="49"/>
      <c r="B15" s="49"/>
      <c r="C15" s="52"/>
      <c r="D15" s="55"/>
      <c r="E15" s="14">
        <f>ROUND(E14*$C14,4)</f>
        <v>467.36</v>
      </c>
      <c r="F15" s="17"/>
      <c r="G15" s="17"/>
      <c r="H15" s="17"/>
      <c r="I15" s="17"/>
      <c r="J15" s="17"/>
      <c r="K15" s="17"/>
      <c r="L15" s="5">
        <f t="shared" si="0"/>
        <v>467.36</v>
      </c>
      <c r="M15" s="5"/>
    </row>
    <row r="16" spans="1:13" ht="11.25" customHeight="1">
      <c r="A16" s="49"/>
      <c r="B16" s="49"/>
      <c r="C16" s="52"/>
      <c r="D16" s="54" t="s">
        <v>3</v>
      </c>
      <c r="E16" s="15">
        <f>E17/$C$14</f>
        <v>0</v>
      </c>
      <c r="F16" s="17"/>
      <c r="G16" s="17"/>
      <c r="H16" s="17"/>
      <c r="I16" s="17"/>
      <c r="J16" s="17"/>
      <c r="K16" s="17"/>
      <c r="L16" s="6">
        <f t="shared" si="0"/>
        <v>0</v>
      </c>
      <c r="M16" s="5"/>
    </row>
    <row r="17" spans="1:13" ht="11.25" customHeight="1">
      <c r="A17" s="50"/>
      <c r="B17" s="50"/>
      <c r="C17" s="53"/>
      <c r="D17" s="55"/>
      <c r="E17" s="16">
        <v>0</v>
      </c>
      <c r="F17" s="17"/>
      <c r="G17" s="17"/>
      <c r="H17" s="17"/>
      <c r="I17" s="17"/>
      <c r="J17" s="17"/>
      <c r="K17" s="17"/>
      <c r="L17" s="5">
        <f t="shared" si="0"/>
        <v>0</v>
      </c>
      <c r="M17" s="5"/>
    </row>
    <row r="18" spans="1:13" ht="11.25" customHeight="1">
      <c r="A18" s="38">
        <v>4</v>
      </c>
      <c r="B18" s="38" t="s">
        <v>15</v>
      </c>
      <c r="C18" s="40">
        <v>5762.36</v>
      </c>
      <c r="D18" s="39" t="s">
        <v>2</v>
      </c>
      <c r="E18" s="13">
        <v>0.5</v>
      </c>
      <c r="F18" s="13">
        <v>0.5</v>
      </c>
      <c r="G18" s="18"/>
      <c r="H18" s="17"/>
      <c r="I18" s="17"/>
      <c r="J18" s="17"/>
      <c r="K18" s="17"/>
      <c r="L18" s="6">
        <f t="shared" si="0"/>
        <v>1</v>
      </c>
      <c r="M18" s="5"/>
    </row>
    <row r="19" spans="1:13" ht="11.25" customHeight="1">
      <c r="A19" s="38"/>
      <c r="B19" s="38"/>
      <c r="C19" s="40"/>
      <c r="D19" s="39"/>
      <c r="E19" s="14">
        <f>ROUND(E18*$C18,4)</f>
        <v>2881.18</v>
      </c>
      <c r="F19" s="14">
        <f>ROUND(F18*$C18,4)</f>
        <v>2881.18</v>
      </c>
      <c r="G19" s="19"/>
      <c r="H19" s="17"/>
      <c r="I19" s="17"/>
      <c r="J19" s="17"/>
      <c r="K19" s="17"/>
      <c r="L19" s="5">
        <f t="shared" si="0"/>
        <v>5762.36</v>
      </c>
      <c r="M19" s="5"/>
    </row>
    <row r="20" spans="1:13" ht="11.25" customHeight="1">
      <c r="A20" s="38"/>
      <c r="B20" s="38"/>
      <c r="C20" s="40"/>
      <c r="D20" s="39" t="s">
        <v>3</v>
      </c>
      <c r="E20" s="15">
        <f>E21/$C$18</f>
        <v>0</v>
      </c>
      <c r="F20" s="15">
        <f>F21/$C$18</f>
        <v>0</v>
      </c>
      <c r="G20" s="18"/>
      <c r="H20" s="17"/>
      <c r="I20" s="17"/>
      <c r="J20" s="17"/>
      <c r="K20" s="17"/>
      <c r="L20" s="6">
        <f t="shared" si="0"/>
        <v>0</v>
      </c>
      <c r="M20" s="5"/>
    </row>
    <row r="21" spans="1:13" ht="11.25" customHeight="1">
      <c r="A21" s="38"/>
      <c r="B21" s="38"/>
      <c r="C21" s="40"/>
      <c r="D21" s="39"/>
      <c r="E21" s="16">
        <v>0</v>
      </c>
      <c r="F21" s="16">
        <v>0</v>
      </c>
      <c r="G21" s="19"/>
      <c r="H21" s="17"/>
      <c r="I21" s="17"/>
      <c r="J21" s="17"/>
      <c r="K21" s="17"/>
      <c r="L21" s="5">
        <f t="shared" si="0"/>
        <v>0</v>
      </c>
      <c r="M21" s="5"/>
    </row>
    <row r="22" spans="1:13" ht="11.25" customHeight="1">
      <c r="A22" s="38">
        <v>5</v>
      </c>
      <c r="B22" s="38" t="s">
        <v>29</v>
      </c>
      <c r="C22" s="40">
        <v>3391.2</v>
      </c>
      <c r="D22" s="39" t="s">
        <v>2</v>
      </c>
      <c r="E22" s="13">
        <v>0.5</v>
      </c>
      <c r="F22" s="18"/>
      <c r="G22" s="13">
        <v>0.5</v>
      </c>
      <c r="H22" s="17"/>
      <c r="I22" s="17"/>
      <c r="J22" s="17"/>
      <c r="K22" s="17"/>
      <c r="L22" s="6">
        <f t="shared" ref="L22:L37" si="4">SUM(E22:K22)</f>
        <v>1</v>
      </c>
      <c r="M22" s="5"/>
    </row>
    <row r="23" spans="1:13" ht="11.25" customHeight="1">
      <c r="A23" s="38"/>
      <c r="B23" s="38"/>
      <c r="C23" s="40"/>
      <c r="D23" s="39"/>
      <c r="E23" s="14">
        <f>ROUND(E22*$C22,4)</f>
        <v>1695.6</v>
      </c>
      <c r="F23" s="19"/>
      <c r="G23" s="14">
        <f>ROUND(G22*$C22,4)</f>
        <v>1695.6</v>
      </c>
      <c r="H23" s="17"/>
      <c r="I23" s="17"/>
      <c r="J23" s="17"/>
      <c r="K23" s="17"/>
      <c r="L23" s="5">
        <f t="shared" si="4"/>
        <v>3391.2</v>
      </c>
      <c r="M23" s="5"/>
    </row>
    <row r="24" spans="1:13" ht="11.25" customHeight="1">
      <c r="A24" s="38"/>
      <c r="B24" s="38"/>
      <c r="C24" s="40"/>
      <c r="D24" s="39" t="s">
        <v>3</v>
      </c>
      <c r="E24" s="15">
        <f>E25/$C$22</f>
        <v>0</v>
      </c>
      <c r="F24" s="18"/>
      <c r="G24" s="15">
        <f>G25/$C$22</f>
        <v>0</v>
      </c>
      <c r="H24" s="17"/>
      <c r="I24" s="17"/>
      <c r="J24" s="17"/>
      <c r="K24" s="17"/>
      <c r="L24" s="6">
        <f t="shared" si="4"/>
        <v>0</v>
      </c>
      <c r="M24" s="5"/>
    </row>
    <row r="25" spans="1:13" ht="11.25" customHeight="1">
      <c r="A25" s="38"/>
      <c r="B25" s="38"/>
      <c r="C25" s="40"/>
      <c r="D25" s="39"/>
      <c r="E25" s="16">
        <v>0</v>
      </c>
      <c r="F25" s="19"/>
      <c r="G25" s="16">
        <v>0</v>
      </c>
      <c r="H25" s="17"/>
      <c r="I25" s="17"/>
      <c r="J25" s="17"/>
      <c r="K25" s="17"/>
      <c r="L25" s="5">
        <f t="shared" si="4"/>
        <v>0</v>
      </c>
      <c r="M25" s="5"/>
    </row>
    <row r="26" spans="1:13" ht="11.25" customHeight="1">
      <c r="A26" s="38">
        <v>6</v>
      </c>
      <c r="B26" s="38" t="s">
        <v>18</v>
      </c>
      <c r="C26" s="40">
        <v>2830.88</v>
      </c>
      <c r="D26" s="39" t="s">
        <v>2</v>
      </c>
      <c r="E26" s="13">
        <v>1</v>
      </c>
      <c r="F26" s="18"/>
      <c r="G26" s="18"/>
      <c r="H26" s="17"/>
      <c r="I26" s="17"/>
      <c r="J26" s="17"/>
      <c r="K26" s="17"/>
      <c r="L26" s="6">
        <f t="shared" si="4"/>
        <v>1</v>
      </c>
      <c r="M26" s="5"/>
    </row>
    <row r="27" spans="1:13" ht="11.25" customHeight="1">
      <c r="A27" s="38"/>
      <c r="B27" s="38"/>
      <c r="C27" s="40"/>
      <c r="D27" s="39"/>
      <c r="E27" s="14">
        <f>ROUND(E26*$C26,4)</f>
        <v>2830.88</v>
      </c>
      <c r="F27" s="19"/>
      <c r="G27" s="19"/>
      <c r="H27" s="17"/>
      <c r="I27" s="17"/>
      <c r="J27" s="17"/>
      <c r="K27" s="17"/>
      <c r="L27" s="5">
        <f t="shared" si="4"/>
        <v>2830.88</v>
      </c>
      <c r="M27" s="5"/>
    </row>
    <row r="28" spans="1:13" ht="11.25" customHeight="1">
      <c r="A28" s="38"/>
      <c r="B28" s="38"/>
      <c r="C28" s="40"/>
      <c r="D28" s="39" t="s">
        <v>3</v>
      </c>
      <c r="E28" s="15">
        <f>E29/$C$22</f>
        <v>0</v>
      </c>
      <c r="F28" s="18"/>
      <c r="G28" s="18"/>
      <c r="H28" s="17"/>
      <c r="I28" s="17"/>
      <c r="J28" s="17"/>
      <c r="K28" s="17"/>
      <c r="L28" s="6">
        <f t="shared" si="4"/>
        <v>0</v>
      </c>
      <c r="M28" s="5"/>
    </row>
    <row r="29" spans="1:13" ht="11.25" customHeight="1">
      <c r="A29" s="38"/>
      <c r="B29" s="38"/>
      <c r="C29" s="40"/>
      <c r="D29" s="39"/>
      <c r="E29" s="16">
        <v>0</v>
      </c>
      <c r="F29" s="19"/>
      <c r="G29" s="19"/>
      <c r="H29" s="17"/>
      <c r="I29" s="17"/>
      <c r="J29" s="17"/>
      <c r="K29" s="17"/>
      <c r="L29" s="5">
        <f t="shared" si="4"/>
        <v>0</v>
      </c>
      <c r="M29" s="5"/>
    </row>
    <row r="30" spans="1:13" ht="11.25" customHeight="1">
      <c r="A30" s="38">
        <v>7</v>
      </c>
      <c r="B30" s="38" t="s">
        <v>30</v>
      </c>
      <c r="C30" s="40">
        <v>8775.81</v>
      </c>
      <c r="D30" s="39" t="s">
        <v>2</v>
      </c>
      <c r="E30" s="13">
        <v>0.5</v>
      </c>
      <c r="F30" s="13">
        <v>0.5</v>
      </c>
      <c r="G30" s="18"/>
      <c r="H30" s="17"/>
      <c r="I30" s="17"/>
      <c r="J30" s="17"/>
      <c r="K30" s="17"/>
      <c r="L30" s="6">
        <f t="shared" si="4"/>
        <v>1</v>
      </c>
      <c r="M30" s="5"/>
    </row>
    <row r="31" spans="1:13" ht="11.25" customHeight="1">
      <c r="A31" s="38"/>
      <c r="B31" s="38"/>
      <c r="C31" s="40"/>
      <c r="D31" s="39"/>
      <c r="E31" s="14">
        <f>ROUND(E30*$C30,4)</f>
        <v>4387.9049999999997</v>
      </c>
      <c r="F31" s="14">
        <f>ROUND(F30*$C30,4)</f>
        <v>4387.9049999999997</v>
      </c>
      <c r="G31" s="19"/>
      <c r="H31" s="17"/>
      <c r="I31" s="17"/>
      <c r="J31" s="17"/>
      <c r="K31" s="17"/>
      <c r="L31" s="5">
        <f t="shared" si="4"/>
        <v>8775.81</v>
      </c>
      <c r="M31" s="5"/>
    </row>
    <row r="32" spans="1:13" ht="11.25" customHeight="1">
      <c r="A32" s="38"/>
      <c r="B32" s="38"/>
      <c r="C32" s="40"/>
      <c r="D32" s="39" t="s">
        <v>3</v>
      </c>
      <c r="E32" s="15">
        <f>E33/$C$42</f>
        <v>0</v>
      </c>
      <c r="F32" s="15">
        <f>F33/$C$42</f>
        <v>0</v>
      </c>
      <c r="G32" s="18"/>
      <c r="H32" s="17"/>
      <c r="I32" s="17"/>
      <c r="J32" s="17"/>
      <c r="K32" s="17"/>
      <c r="L32" s="6">
        <f t="shared" si="4"/>
        <v>0</v>
      </c>
      <c r="M32" s="5"/>
    </row>
    <row r="33" spans="1:13" ht="11.25" customHeight="1">
      <c r="A33" s="38"/>
      <c r="B33" s="38"/>
      <c r="C33" s="40"/>
      <c r="D33" s="39"/>
      <c r="E33" s="16">
        <v>0</v>
      </c>
      <c r="F33" s="16">
        <v>0</v>
      </c>
      <c r="G33" s="19"/>
      <c r="H33" s="17"/>
      <c r="I33" s="17"/>
      <c r="J33" s="17"/>
      <c r="K33" s="17"/>
      <c r="L33" s="5">
        <f t="shared" si="4"/>
        <v>0</v>
      </c>
      <c r="M33" s="5"/>
    </row>
    <row r="34" spans="1:13" ht="11.25" customHeight="1">
      <c r="A34" s="38">
        <v>8</v>
      </c>
      <c r="B34" s="38" t="s">
        <v>31</v>
      </c>
      <c r="C34" s="40">
        <v>17424.46</v>
      </c>
      <c r="D34" s="39" t="s">
        <v>2</v>
      </c>
      <c r="E34" s="13">
        <v>1</v>
      </c>
      <c r="F34" s="18"/>
      <c r="G34" s="18"/>
      <c r="H34" s="17"/>
      <c r="I34" s="17"/>
      <c r="J34" s="17"/>
      <c r="K34" s="17"/>
      <c r="L34" s="6">
        <f t="shared" si="4"/>
        <v>1</v>
      </c>
      <c r="M34" s="5"/>
    </row>
    <row r="35" spans="1:13" ht="11.25" customHeight="1">
      <c r="A35" s="38"/>
      <c r="B35" s="38"/>
      <c r="C35" s="40"/>
      <c r="D35" s="39"/>
      <c r="E35" s="14">
        <f>ROUND(E34*$C34,4)</f>
        <v>17424.46</v>
      </c>
      <c r="F35" s="19"/>
      <c r="G35" s="19"/>
      <c r="H35" s="17"/>
      <c r="I35" s="17"/>
      <c r="J35" s="17"/>
      <c r="K35" s="17"/>
      <c r="L35" s="5">
        <f t="shared" si="4"/>
        <v>17424.46</v>
      </c>
      <c r="M35" s="5"/>
    </row>
    <row r="36" spans="1:13" ht="11.25" customHeight="1">
      <c r="A36" s="38"/>
      <c r="B36" s="38"/>
      <c r="C36" s="40"/>
      <c r="D36" s="39" t="s">
        <v>3</v>
      </c>
      <c r="E36" s="15">
        <f>E37/$C$22</f>
        <v>0</v>
      </c>
      <c r="F36" s="18"/>
      <c r="G36" s="18"/>
      <c r="H36" s="17"/>
      <c r="I36" s="17"/>
      <c r="J36" s="17"/>
      <c r="K36" s="17"/>
      <c r="L36" s="6">
        <f t="shared" si="4"/>
        <v>0</v>
      </c>
      <c r="M36" s="5"/>
    </row>
    <row r="37" spans="1:13" ht="11.25" customHeight="1">
      <c r="A37" s="38"/>
      <c r="B37" s="38"/>
      <c r="C37" s="40"/>
      <c r="D37" s="39"/>
      <c r="E37" s="16">
        <v>0</v>
      </c>
      <c r="F37" s="19"/>
      <c r="G37" s="19"/>
      <c r="H37" s="17"/>
      <c r="I37" s="17"/>
      <c r="J37" s="17"/>
      <c r="K37" s="17"/>
      <c r="L37" s="5">
        <f t="shared" si="4"/>
        <v>0</v>
      </c>
      <c r="M37" s="5"/>
    </row>
    <row r="38" spans="1:13" ht="11.25" customHeight="1">
      <c r="A38" s="38">
        <v>9</v>
      </c>
      <c r="B38" s="38" t="s">
        <v>32</v>
      </c>
      <c r="C38" s="40">
        <v>536.54999999999995</v>
      </c>
      <c r="D38" s="39" t="s">
        <v>2</v>
      </c>
      <c r="E38" s="18"/>
      <c r="F38" s="13">
        <v>1</v>
      </c>
      <c r="G38" s="20"/>
      <c r="H38" s="20"/>
      <c r="I38" s="20"/>
      <c r="J38" s="20"/>
      <c r="K38" s="20"/>
      <c r="L38" s="6">
        <f t="shared" si="0"/>
        <v>1</v>
      </c>
      <c r="M38" s="5"/>
    </row>
    <row r="39" spans="1:13" ht="11.25" customHeight="1">
      <c r="A39" s="38"/>
      <c r="B39" s="38"/>
      <c r="C39" s="40"/>
      <c r="D39" s="39"/>
      <c r="E39" s="19"/>
      <c r="F39" s="14">
        <f>ROUND(F38*$C38,4)</f>
        <v>536.54999999999995</v>
      </c>
      <c r="G39" s="19"/>
      <c r="H39" s="19"/>
      <c r="I39" s="19"/>
      <c r="J39" s="19"/>
      <c r="K39" s="19"/>
      <c r="L39" s="5">
        <f t="shared" si="0"/>
        <v>536.54999999999995</v>
      </c>
      <c r="M39" s="5"/>
    </row>
    <row r="40" spans="1:13" ht="11.25" customHeight="1">
      <c r="A40" s="38"/>
      <c r="B40" s="38"/>
      <c r="C40" s="40"/>
      <c r="D40" s="39" t="s">
        <v>3</v>
      </c>
      <c r="E40" s="18"/>
      <c r="F40" s="15">
        <f>F41/$C$38</f>
        <v>0</v>
      </c>
      <c r="G40" s="18"/>
      <c r="H40" s="18"/>
      <c r="I40" s="18"/>
      <c r="J40" s="18"/>
      <c r="K40" s="18"/>
      <c r="L40" s="6">
        <f t="shared" si="0"/>
        <v>0</v>
      </c>
      <c r="M40" s="5"/>
    </row>
    <row r="41" spans="1:13" ht="11.25" customHeight="1">
      <c r="A41" s="38"/>
      <c r="B41" s="38"/>
      <c r="C41" s="40"/>
      <c r="D41" s="39"/>
      <c r="E41" s="19"/>
      <c r="F41" s="16">
        <v>0</v>
      </c>
      <c r="G41" s="18"/>
      <c r="H41" s="18"/>
      <c r="I41" s="18"/>
      <c r="J41" s="18"/>
      <c r="K41" s="18"/>
      <c r="L41" s="5">
        <f t="shared" si="0"/>
        <v>0</v>
      </c>
      <c r="M41" s="5"/>
    </row>
    <row r="42" spans="1:13" ht="11.25" customHeight="1">
      <c r="A42" s="38">
        <v>10</v>
      </c>
      <c r="B42" s="38" t="s">
        <v>4</v>
      </c>
      <c r="C42" s="40">
        <v>1428.31</v>
      </c>
      <c r="D42" s="39" t="s">
        <v>2</v>
      </c>
      <c r="E42" s="17"/>
      <c r="F42" s="13">
        <v>0.5</v>
      </c>
      <c r="G42" s="13">
        <v>0.5</v>
      </c>
      <c r="H42" s="20"/>
      <c r="I42" s="20"/>
      <c r="J42" s="20"/>
      <c r="K42" s="20"/>
      <c r="L42" s="6">
        <f t="shared" si="0"/>
        <v>1</v>
      </c>
      <c r="M42" s="5"/>
    </row>
    <row r="43" spans="1:13" ht="11.25" customHeight="1">
      <c r="A43" s="38"/>
      <c r="B43" s="38"/>
      <c r="C43" s="40"/>
      <c r="D43" s="39"/>
      <c r="E43" s="17"/>
      <c r="F43" s="14">
        <f>ROUND(F42*$C42,4)</f>
        <v>714.15499999999997</v>
      </c>
      <c r="G43" s="14">
        <f>ROUND(G42*$C42,4)</f>
        <v>714.15499999999997</v>
      </c>
      <c r="H43" s="19"/>
      <c r="I43" s="19"/>
      <c r="J43" s="19"/>
      <c r="K43" s="19"/>
      <c r="L43" s="5">
        <f t="shared" si="0"/>
        <v>1428.31</v>
      </c>
      <c r="M43" s="5"/>
    </row>
    <row r="44" spans="1:13" ht="11.25" customHeight="1">
      <c r="A44" s="38"/>
      <c r="B44" s="38"/>
      <c r="C44" s="40"/>
      <c r="D44" s="39" t="s">
        <v>3</v>
      </c>
      <c r="E44" s="17"/>
      <c r="F44" s="15">
        <f>F45/$C$42</f>
        <v>0</v>
      </c>
      <c r="G44" s="15">
        <f>G45/$C$42</f>
        <v>0</v>
      </c>
      <c r="H44" s="18"/>
      <c r="I44" s="18"/>
      <c r="J44" s="18"/>
      <c r="K44" s="18"/>
      <c r="L44" s="6">
        <f t="shared" si="0"/>
        <v>0</v>
      </c>
      <c r="M44" s="5"/>
    </row>
    <row r="45" spans="1:13" ht="11.25" customHeight="1">
      <c r="A45" s="38"/>
      <c r="B45" s="38"/>
      <c r="C45" s="40"/>
      <c r="D45" s="39"/>
      <c r="E45" s="17"/>
      <c r="F45" s="16">
        <v>0</v>
      </c>
      <c r="G45" s="16">
        <v>0</v>
      </c>
      <c r="H45" s="19"/>
      <c r="I45" s="19"/>
      <c r="J45" s="19"/>
      <c r="K45" s="19"/>
      <c r="L45" s="5">
        <f t="shared" si="0"/>
        <v>0</v>
      </c>
      <c r="M45" s="5"/>
    </row>
    <row r="46" spans="1:13" ht="11.25" customHeight="1">
      <c r="A46" s="38">
        <v>11</v>
      </c>
      <c r="B46" s="38" t="s">
        <v>8</v>
      </c>
      <c r="C46" s="40">
        <v>9521.4699999999993</v>
      </c>
      <c r="D46" s="39" t="s">
        <v>2</v>
      </c>
      <c r="E46" s="20"/>
      <c r="F46" s="13">
        <v>0.5</v>
      </c>
      <c r="G46" s="29"/>
      <c r="H46" s="13">
        <v>0.5</v>
      </c>
      <c r="I46" s="20"/>
      <c r="J46" s="20"/>
      <c r="K46" s="20"/>
      <c r="L46" s="6">
        <f t="shared" si="0"/>
        <v>1</v>
      </c>
      <c r="M46" s="5"/>
    </row>
    <row r="47" spans="1:13" ht="11.25" customHeight="1">
      <c r="A47" s="38"/>
      <c r="B47" s="38"/>
      <c r="C47" s="40"/>
      <c r="D47" s="39"/>
      <c r="E47" s="19"/>
      <c r="F47" s="14">
        <f>ROUND(F46*$C46,4)</f>
        <v>4760.7349999999997</v>
      </c>
      <c r="G47" s="30"/>
      <c r="H47" s="14">
        <f>ROUND(H46*$C46,4)</f>
        <v>4760.7349999999997</v>
      </c>
      <c r="I47" s="19"/>
      <c r="J47" s="19"/>
      <c r="K47" s="19"/>
      <c r="L47" s="5">
        <f t="shared" si="0"/>
        <v>9521.4699999999993</v>
      </c>
      <c r="M47" s="5"/>
    </row>
    <row r="48" spans="1:13" ht="11.25" customHeight="1">
      <c r="A48" s="38"/>
      <c r="B48" s="38"/>
      <c r="C48" s="40"/>
      <c r="D48" s="39" t="s">
        <v>3</v>
      </c>
      <c r="E48" s="18"/>
      <c r="F48" s="15">
        <f>F49/$C$42</f>
        <v>0</v>
      </c>
      <c r="G48" s="29"/>
      <c r="H48" s="15">
        <f>H49/$C$42</f>
        <v>0</v>
      </c>
      <c r="I48" s="18"/>
      <c r="J48" s="18"/>
      <c r="K48" s="18"/>
      <c r="L48" s="6">
        <f t="shared" si="0"/>
        <v>0</v>
      </c>
      <c r="M48" s="5"/>
    </row>
    <row r="49" spans="1:13" ht="11.25" customHeight="1">
      <c r="A49" s="38"/>
      <c r="B49" s="38"/>
      <c r="C49" s="40"/>
      <c r="D49" s="39"/>
      <c r="E49" s="19"/>
      <c r="F49" s="16">
        <v>0</v>
      </c>
      <c r="G49" s="30"/>
      <c r="H49" s="16">
        <v>0</v>
      </c>
      <c r="I49" s="19"/>
      <c r="J49" s="19"/>
      <c r="K49" s="19"/>
      <c r="L49" s="5">
        <f t="shared" si="0"/>
        <v>0</v>
      </c>
      <c r="M49" s="5"/>
    </row>
    <row r="50" spans="1:13" ht="11.25" customHeight="1">
      <c r="A50" s="38">
        <v>12</v>
      </c>
      <c r="B50" s="38" t="s">
        <v>12</v>
      </c>
      <c r="C50" s="40">
        <v>3781.35</v>
      </c>
      <c r="D50" s="39" t="s">
        <v>2</v>
      </c>
      <c r="E50" s="20"/>
      <c r="F50" s="20"/>
      <c r="G50" s="13">
        <v>1</v>
      </c>
      <c r="H50" s="20"/>
      <c r="I50" s="20"/>
      <c r="J50" s="20"/>
      <c r="K50" s="20"/>
      <c r="L50" s="6">
        <f t="shared" si="0"/>
        <v>1</v>
      </c>
      <c r="M50" s="5"/>
    </row>
    <row r="51" spans="1:13" ht="11.25" customHeight="1">
      <c r="A51" s="38"/>
      <c r="B51" s="38"/>
      <c r="C51" s="40"/>
      <c r="D51" s="39"/>
      <c r="E51" s="19"/>
      <c r="F51" s="19"/>
      <c r="G51" s="14">
        <f>ROUND(G50*$C50,4)</f>
        <v>3781.35</v>
      </c>
      <c r="H51" s="19"/>
      <c r="I51" s="19"/>
      <c r="J51" s="19"/>
      <c r="K51" s="19"/>
      <c r="L51" s="5">
        <f t="shared" si="0"/>
        <v>3781.35</v>
      </c>
      <c r="M51" s="5"/>
    </row>
    <row r="52" spans="1:13" ht="11.25" customHeight="1">
      <c r="A52" s="38"/>
      <c r="B52" s="38"/>
      <c r="C52" s="40"/>
      <c r="D52" s="39" t="s">
        <v>3</v>
      </c>
      <c r="E52" s="18"/>
      <c r="F52" s="18"/>
      <c r="G52" s="15">
        <f>G53/$C$50</f>
        <v>0</v>
      </c>
      <c r="H52" s="18"/>
      <c r="I52" s="18"/>
      <c r="J52" s="18"/>
      <c r="K52" s="18"/>
      <c r="L52" s="6">
        <f t="shared" si="0"/>
        <v>0</v>
      </c>
      <c r="M52" s="5"/>
    </row>
    <row r="53" spans="1:13" ht="11.25" customHeight="1">
      <c r="A53" s="38"/>
      <c r="B53" s="38"/>
      <c r="C53" s="40"/>
      <c r="D53" s="39"/>
      <c r="E53" s="19"/>
      <c r="F53" s="19"/>
      <c r="G53" s="16">
        <v>0</v>
      </c>
      <c r="H53" s="19"/>
      <c r="I53" s="30"/>
      <c r="J53" s="30"/>
      <c r="K53" s="30"/>
      <c r="L53" s="5">
        <f t="shared" si="0"/>
        <v>0</v>
      </c>
      <c r="M53" s="5"/>
    </row>
    <row r="54" spans="1:13" ht="11.25" customHeight="1">
      <c r="A54" s="38">
        <v>13</v>
      </c>
      <c r="B54" s="38" t="s">
        <v>34</v>
      </c>
      <c r="C54" s="40">
        <v>110.64</v>
      </c>
      <c r="D54" s="39" t="s">
        <v>2</v>
      </c>
      <c r="E54" s="20"/>
      <c r="F54" s="20"/>
      <c r="G54" s="20"/>
      <c r="H54" s="13">
        <v>1</v>
      </c>
      <c r="I54" s="29"/>
      <c r="J54" s="29"/>
      <c r="K54" s="37"/>
      <c r="L54" s="6">
        <f t="shared" ref="L54:L81" si="5">SUM(E54:K54)</f>
        <v>1</v>
      </c>
      <c r="M54" s="5"/>
    </row>
    <row r="55" spans="1:13" ht="11.25" customHeight="1">
      <c r="A55" s="38"/>
      <c r="B55" s="38"/>
      <c r="C55" s="40"/>
      <c r="D55" s="39"/>
      <c r="E55" s="19"/>
      <c r="F55" s="19"/>
      <c r="G55" s="19"/>
      <c r="H55" s="14">
        <f>ROUND(H54*$C54,4)</f>
        <v>110.64</v>
      </c>
      <c r="I55" s="30"/>
      <c r="J55" s="30"/>
      <c r="K55" s="30"/>
      <c r="L55" s="5">
        <f t="shared" si="5"/>
        <v>110.64</v>
      </c>
      <c r="M55" s="5"/>
    </row>
    <row r="56" spans="1:13" ht="11.25" customHeight="1">
      <c r="A56" s="38"/>
      <c r="B56" s="38"/>
      <c r="C56" s="40"/>
      <c r="D56" s="39" t="s">
        <v>3</v>
      </c>
      <c r="E56" s="18"/>
      <c r="F56" s="18"/>
      <c r="G56" s="18"/>
      <c r="H56" s="15">
        <f>H57/$C$54</f>
        <v>0</v>
      </c>
      <c r="I56" s="29"/>
      <c r="J56" s="29"/>
      <c r="K56" s="29"/>
      <c r="L56" s="6">
        <f t="shared" si="5"/>
        <v>0</v>
      </c>
      <c r="M56" s="5"/>
    </row>
    <row r="57" spans="1:13" ht="11.25" customHeight="1">
      <c r="A57" s="38"/>
      <c r="B57" s="38"/>
      <c r="C57" s="40"/>
      <c r="D57" s="39"/>
      <c r="E57" s="19"/>
      <c r="F57" s="19"/>
      <c r="G57" s="19"/>
      <c r="H57" s="16">
        <v>0</v>
      </c>
      <c r="I57" s="30"/>
      <c r="J57" s="30"/>
      <c r="K57" s="30"/>
      <c r="L57" s="5">
        <f t="shared" si="5"/>
        <v>0</v>
      </c>
      <c r="M57" s="5"/>
    </row>
    <row r="58" spans="1:13" ht="11.25" customHeight="1">
      <c r="A58" s="38">
        <v>14</v>
      </c>
      <c r="B58" s="38" t="s">
        <v>35</v>
      </c>
      <c r="C58" s="40">
        <v>1913.67</v>
      </c>
      <c r="D58" s="39" t="s">
        <v>2</v>
      </c>
      <c r="E58" s="20"/>
      <c r="F58" s="18"/>
      <c r="G58" s="13">
        <v>1</v>
      </c>
      <c r="H58" s="18"/>
      <c r="I58" s="29"/>
      <c r="J58" s="29"/>
      <c r="K58" s="29"/>
      <c r="L58" s="6">
        <f t="shared" si="5"/>
        <v>1</v>
      </c>
      <c r="M58" s="5"/>
    </row>
    <row r="59" spans="1:13" ht="11.25" customHeight="1">
      <c r="A59" s="38"/>
      <c r="B59" s="38"/>
      <c r="C59" s="40"/>
      <c r="D59" s="39"/>
      <c r="E59" s="19"/>
      <c r="F59" s="19"/>
      <c r="G59" s="14">
        <f>ROUND(G58*$C58,4)</f>
        <v>1913.67</v>
      </c>
      <c r="H59" s="19"/>
      <c r="I59" s="30"/>
      <c r="J59" s="30"/>
      <c r="K59" s="30"/>
      <c r="L59" s="5">
        <f t="shared" si="5"/>
        <v>1913.67</v>
      </c>
      <c r="M59" s="5"/>
    </row>
    <row r="60" spans="1:13" ht="11.25" customHeight="1">
      <c r="A60" s="38"/>
      <c r="B60" s="38"/>
      <c r="C60" s="40"/>
      <c r="D60" s="39" t="s">
        <v>3</v>
      </c>
      <c r="E60" s="18"/>
      <c r="F60" s="18"/>
      <c r="G60" s="15">
        <f>G61/$C$58</f>
        <v>0</v>
      </c>
      <c r="H60" s="18"/>
      <c r="I60" s="29"/>
      <c r="J60" s="29"/>
      <c r="K60" s="29"/>
      <c r="L60" s="6">
        <f t="shared" si="5"/>
        <v>0</v>
      </c>
      <c r="M60" s="5"/>
    </row>
    <row r="61" spans="1:13" ht="11.25" customHeight="1">
      <c r="A61" s="38"/>
      <c r="B61" s="38"/>
      <c r="C61" s="40"/>
      <c r="D61" s="39"/>
      <c r="E61" s="19"/>
      <c r="F61" s="19"/>
      <c r="G61" s="16">
        <v>0</v>
      </c>
      <c r="H61" s="19"/>
      <c r="I61" s="30"/>
      <c r="J61" s="30"/>
      <c r="K61" s="30"/>
      <c r="L61" s="5">
        <f t="shared" si="5"/>
        <v>0</v>
      </c>
      <c r="M61" s="5"/>
    </row>
    <row r="62" spans="1:13" ht="11.25" customHeight="1">
      <c r="A62" s="38">
        <v>15</v>
      </c>
      <c r="B62" s="38" t="s">
        <v>13</v>
      </c>
      <c r="C62" s="40">
        <v>11819.27</v>
      </c>
      <c r="D62" s="39" t="s">
        <v>2</v>
      </c>
      <c r="E62" s="20"/>
      <c r="F62" s="20"/>
      <c r="G62" s="13">
        <v>0.5</v>
      </c>
      <c r="H62" s="13">
        <v>0.5</v>
      </c>
      <c r="I62" s="29"/>
      <c r="J62" s="29"/>
      <c r="K62" s="29"/>
      <c r="L62" s="6">
        <f t="shared" si="5"/>
        <v>1</v>
      </c>
      <c r="M62" s="5"/>
    </row>
    <row r="63" spans="1:13" ht="11.25" customHeight="1">
      <c r="A63" s="38"/>
      <c r="B63" s="38"/>
      <c r="C63" s="40"/>
      <c r="D63" s="39"/>
      <c r="E63" s="19"/>
      <c r="F63" s="19"/>
      <c r="G63" s="14">
        <f>ROUND(G62*$C62,4)</f>
        <v>5909.6350000000002</v>
      </c>
      <c r="H63" s="14">
        <f>ROUND(H62*$C62,4)</f>
        <v>5909.6350000000002</v>
      </c>
      <c r="I63" s="30"/>
      <c r="J63" s="30"/>
      <c r="K63" s="30"/>
      <c r="L63" s="5">
        <f t="shared" si="5"/>
        <v>11819.27</v>
      </c>
      <c r="M63" s="5"/>
    </row>
    <row r="64" spans="1:13" ht="11.25" customHeight="1">
      <c r="A64" s="38"/>
      <c r="B64" s="38"/>
      <c r="C64" s="40"/>
      <c r="D64" s="39" t="s">
        <v>3</v>
      </c>
      <c r="E64" s="18"/>
      <c r="F64" s="18"/>
      <c r="G64" s="15">
        <f>G65/$C$42</f>
        <v>0</v>
      </c>
      <c r="H64" s="15">
        <f>H65/$C$42</f>
        <v>0</v>
      </c>
      <c r="I64" s="29"/>
      <c r="J64" s="29"/>
      <c r="K64" s="29"/>
      <c r="L64" s="6">
        <f t="shared" si="5"/>
        <v>0</v>
      </c>
      <c r="M64" s="5"/>
    </row>
    <row r="65" spans="1:13" ht="11.25" customHeight="1">
      <c r="A65" s="38"/>
      <c r="B65" s="38"/>
      <c r="C65" s="40"/>
      <c r="D65" s="39"/>
      <c r="E65" s="19"/>
      <c r="F65" s="19"/>
      <c r="G65" s="16">
        <v>0</v>
      </c>
      <c r="H65" s="16">
        <v>0</v>
      </c>
      <c r="I65" s="30"/>
      <c r="J65" s="30"/>
      <c r="K65" s="30"/>
      <c r="L65" s="5">
        <f t="shared" si="5"/>
        <v>0</v>
      </c>
      <c r="M65" s="5"/>
    </row>
    <row r="66" spans="1:13" ht="11.25" customHeight="1">
      <c r="A66" s="38">
        <v>16</v>
      </c>
      <c r="B66" s="38" t="s">
        <v>36</v>
      </c>
      <c r="C66" s="40">
        <v>4665.6499999999996</v>
      </c>
      <c r="D66" s="39" t="s">
        <v>2</v>
      </c>
      <c r="E66" s="20"/>
      <c r="F66" s="18"/>
      <c r="G66" s="18"/>
      <c r="H66" s="13">
        <v>1</v>
      </c>
      <c r="I66" s="29"/>
      <c r="J66" s="29"/>
      <c r="K66" s="29"/>
      <c r="L66" s="6">
        <f t="shared" si="5"/>
        <v>1</v>
      </c>
      <c r="M66" s="5"/>
    </row>
    <row r="67" spans="1:13" ht="11.25" customHeight="1">
      <c r="A67" s="38"/>
      <c r="B67" s="38"/>
      <c r="C67" s="40"/>
      <c r="D67" s="39"/>
      <c r="E67" s="19"/>
      <c r="F67" s="19"/>
      <c r="G67" s="19"/>
      <c r="H67" s="14">
        <f>ROUND(H66*$C66,4)</f>
        <v>4665.6499999999996</v>
      </c>
      <c r="I67" s="30"/>
      <c r="J67" s="30"/>
      <c r="K67" s="30"/>
      <c r="L67" s="5">
        <f t="shared" si="5"/>
        <v>4665.6499999999996</v>
      </c>
      <c r="M67" s="5"/>
    </row>
    <row r="68" spans="1:13" ht="11.25" customHeight="1">
      <c r="A68" s="38"/>
      <c r="B68" s="38"/>
      <c r="C68" s="40"/>
      <c r="D68" s="39" t="s">
        <v>3</v>
      </c>
      <c r="E68" s="18"/>
      <c r="F68" s="18"/>
      <c r="G68" s="18"/>
      <c r="H68" s="15">
        <f>H69/$C$54</f>
        <v>0</v>
      </c>
      <c r="I68" s="29"/>
      <c r="J68" s="29"/>
      <c r="K68" s="29"/>
      <c r="L68" s="6">
        <f t="shared" si="5"/>
        <v>0</v>
      </c>
      <c r="M68" s="5"/>
    </row>
    <row r="69" spans="1:13" ht="11.25" customHeight="1">
      <c r="A69" s="38"/>
      <c r="B69" s="38"/>
      <c r="C69" s="40"/>
      <c r="D69" s="39"/>
      <c r="E69" s="19"/>
      <c r="F69" s="19"/>
      <c r="G69" s="19"/>
      <c r="H69" s="16">
        <v>0</v>
      </c>
      <c r="I69" s="30"/>
      <c r="J69" s="30"/>
      <c r="K69" s="30"/>
      <c r="L69" s="5">
        <f t="shared" si="5"/>
        <v>0</v>
      </c>
      <c r="M69" s="5"/>
    </row>
    <row r="70" spans="1:13" ht="11.25" customHeight="1">
      <c r="A70" s="38">
        <v>17</v>
      </c>
      <c r="B70" s="38" t="s">
        <v>33</v>
      </c>
      <c r="C70" s="40">
        <v>25168.65</v>
      </c>
      <c r="D70" s="39" t="s">
        <v>2</v>
      </c>
      <c r="E70" s="18"/>
      <c r="F70" s="13">
        <f>1/3</f>
        <v>0.33333333333333331</v>
      </c>
      <c r="G70" s="13">
        <f>1/3</f>
        <v>0.33333333333333331</v>
      </c>
      <c r="H70" s="13">
        <f>1/3</f>
        <v>0.33333333333333331</v>
      </c>
      <c r="I70" s="29"/>
      <c r="J70" s="29"/>
      <c r="K70" s="29"/>
      <c r="L70" s="6">
        <f t="shared" si="5"/>
        <v>1</v>
      </c>
      <c r="M70" s="5"/>
    </row>
    <row r="71" spans="1:13" ht="11.25" customHeight="1">
      <c r="A71" s="38"/>
      <c r="B71" s="38"/>
      <c r="C71" s="40"/>
      <c r="D71" s="39"/>
      <c r="E71" s="19"/>
      <c r="F71" s="14">
        <f>ROUND(F70*$C70,4)</f>
        <v>8389.5499999999993</v>
      </c>
      <c r="G71" s="14">
        <f>ROUND(G70*$C70,4)</f>
        <v>8389.5499999999993</v>
      </c>
      <c r="H71" s="14">
        <f>ROUND(H70*$C70,4)</f>
        <v>8389.5499999999993</v>
      </c>
      <c r="I71" s="19"/>
      <c r="J71" s="19"/>
      <c r="K71" s="19"/>
      <c r="L71" s="5">
        <f t="shared" si="5"/>
        <v>25168.649999999998</v>
      </c>
      <c r="M71" s="5"/>
    </row>
    <row r="72" spans="1:13" ht="11.25" customHeight="1">
      <c r="A72" s="38"/>
      <c r="B72" s="38"/>
      <c r="C72" s="40"/>
      <c r="D72" s="39" t="s">
        <v>3</v>
      </c>
      <c r="E72" s="18"/>
      <c r="F72" s="15">
        <f>F73/$C$70</f>
        <v>0</v>
      </c>
      <c r="G72" s="15">
        <f>G73/$C$70</f>
        <v>0</v>
      </c>
      <c r="H72" s="15">
        <f>H73/$C$70</f>
        <v>0</v>
      </c>
      <c r="I72" s="18"/>
      <c r="J72" s="18"/>
      <c r="K72" s="18"/>
      <c r="L72" s="6">
        <f t="shared" si="5"/>
        <v>0</v>
      </c>
      <c r="M72" s="5"/>
    </row>
    <row r="73" spans="1:13" ht="11.25" customHeight="1">
      <c r="A73" s="38"/>
      <c r="B73" s="38"/>
      <c r="C73" s="40"/>
      <c r="D73" s="39"/>
      <c r="E73" s="19"/>
      <c r="F73" s="16">
        <v>0</v>
      </c>
      <c r="G73" s="16">
        <v>0</v>
      </c>
      <c r="H73" s="16">
        <v>0</v>
      </c>
      <c r="I73" s="19"/>
      <c r="J73" s="19"/>
      <c r="K73" s="19"/>
      <c r="L73" s="5">
        <f t="shared" si="5"/>
        <v>0</v>
      </c>
      <c r="M73" s="5"/>
    </row>
    <row r="74" spans="1:13" ht="11.25" customHeight="1">
      <c r="A74" s="38">
        <v>18</v>
      </c>
      <c r="B74" s="38" t="s">
        <v>16</v>
      </c>
      <c r="C74" s="40">
        <v>8108.08</v>
      </c>
      <c r="D74" s="39" t="s">
        <v>2</v>
      </c>
      <c r="E74" s="20"/>
      <c r="F74" s="18"/>
      <c r="G74" s="13">
        <v>0.5</v>
      </c>
      <c r="H74" s="13">
        <v>0.5</v>
      </c>
      <c r="I74" s="18"/>
      <c r="J74" s="18"/>
      <c r="K74" s="18"/>
      <c r="L74" s="6">
        <f t="shared" si="5"/>
        <v>1</v>
      </c>
      <c r="M74" s="5"/>
    </row>
    <row r="75" spans="1:13" ht="11.25" customHeight="1">
      <c r="A75" s="38"/>
      <c r="B75" s="38"/>
      <c r="C75" s="40"/>
      <c r="D75" s="39"/>
      <c r="E75" s="19"/>
      <c r="F75" s="19"/>
      <c r="G75" s="14">
        <f>ROUND(G74*$C74,4)</f>
        <v>4054.04</v>
      </c>
      <c r="H75" s="14">
        <f>ROUND(H74*$C74,4)</f>
        <v>4054.04</v>
      </c>
      <c r="I75" s="19"/>
      <c r="J75" s="19"/>
      <c r="K75" s="19"/>
      <c r="L75" s="5">
        <f t="shared" si="5"/>
        <v>8108.08</v>
      </c>
      <c r="M75" s="5"/>
    </row>
    <row r="76" spans="1:13" ht="11.25" customHeight="1">
      <c r="A76" s="38"/>
      <c r="B76" s="38"/>
      <c r="C76" s="40"/>
      <c r="D76" s="39" t="s">
        <v>3</v>
      </c>
      <c r="E76" s="18"/>
      <c r="F76" s="18"/>
      <c r="G76" s="15">
        <f>G77/$C$74</f>
        <v>0</v>
      </c>
      <c r="H76" s="15">
        <f>H77/$C$74</f>
        <v>0</v>
      </c>
      <c r="I76" s="18"/>
      <c r="J76" s="18"/>
      <c r="K76" s="18"/>
      <c r="L76" s="6">
        <f t="shared" si="5"/>
        <v>0</v>
      </c>
      <c r="M76" s="5"/>
    </row>
    <row r="77" spans="1:13" ht="11.25" customHeight="1">
      <c r="A77" s="38"/>
      <c r="B77" s="38"/>
      <c r="C77" s="40"/>
      <c r="D77" s="39"/>
      <c r="E77" s="19"/>
      <c r="F77" s="19"/>
      <c r="G77" s="16">
        <v>0</v>
      </c>
      <c r="H77" s="16">
        <v>0</v>
      </c>
      <c r="I77" s="19"/>
      <c r="J77" s="19"/>
      <c r="K77" s="19"/>
      <c r="L77" s="5">
        <f t="shared" si="5"/>
        <v>0</v>
      </c>
      <c r="M77" s="5"/>
    </row>
    <row r="78" spans="1:13" ht="11.25" customHeight="1">
      <c r="A78" s="38">
        <v>19</v>
      </c>
      <c r="B78" s="38" t="s">
        <v>14</v>
      </c>
      <c r="C78" s="40">
        <v>1625.61</v>
      </c>
      <c r="D78" s="39" t="s">
        <v>2</v>
      </c>
      <c r="E78" s="13">
        <f>1/4</f>
        <v>0.25</v>
      </c>
      <c r="F78" s="13">
        <f>1/4</f>
        <v>0.25</v>
      </c>
      <c r="G78" s="13">
        <f>1/4</f>
        <v>0.25</v>
      </c>
      <c r="H78" s="13">
        <f>1/4</f>
        <v>0.25</v>
      </c>
      <c r="I78" s="29"/>
      <c r="J78" s="29"/>
      <c r="K78" s="29"/>
      <c r="L78" s="6">
        <f t="shared" si="5"/>
        <v>1</v>
      </c>
      <c r="M78" s="5"/>
    </row>
    <row r="79" spans="1:13" ht="11.25" customHeight="1">
      <c r="A79" s="38"/>
      <c r="B79" s="38"/>
      <c r="C79" s="40"/>
      <c r="D79" s="39"/>
      <c r="E79" s="14">
        <f t="shared" ref="E79:H79" si="6">ROUND(E78*$C78,4)</f>
        <v>406.40249999999997</v>
      </c>
      <c r="F79" s="14">
        <f t="shared" si="6"/>
        <v>406.40249999999997</v>
      </c>
      <c r="G79" s="14">
        <f t="shared" si="6"/>
        <v>406.40249999999997</v>
      </c>
      <c r="H79" s="14">
        <f t="shared" si="6"/>
        <v>406.40249999999997</v>
      </c>
      <c r="I79" s="30"/>
      <c r="J79" s="30"/>
      <c r="K79" s="30"/>
      <c r="L79" s="5">
        <f t="shared" si="5"/>
        <v>1625.61</v>
      </c>
      <c r="M79" s="5"/>
    </row>
    <row r="80" spans="1:13" ht="11.25" customHeight="1">
      <c r="A80" s="38"/>
      <c r="B80" s="38"/>
      <c r="C80" s="40"/>
      <c r="D80" s="39" t="s">
        <v>3</v>
      </c>
      <c r="E80" s="15">
        <f t="shared" ref="E80:H80" si="7">E81/$C$78</f>
        <v>0</v>
      </c>
      <c r="F80" s="15">
        <f t="shared" si="7"/>
        <v>0</v>
      </c>
      <c r="G80" s="15">
        <f t="shared" si="7"/>
        <v>0</v>
      </c>
      <c r="H80" s="15">
        <f t="shared" si="7"/>
        <v>0</v>
      </c>
      <c r="I80" s="29"/>
      <c r="J80" s="29"/>
      <c r="K80" s="29"/>
      <c r="L80" s="6">
        <f t="shared" si="5"/>
        <v>0</v>
      </c>
      <c r="M80" s="5"/>
    </row>
    <row r="81" spans="1:13" ht="11.25" customHeight="1">
      <c r="A81" s="38"/>
      <c r="B81" s="38"/>
      <c r="C81" s="40"/>
      <c r="D81" s="39"/>
      <c r="E81" s="16">
        <v>0</v>
      </c>
      <c r="F81" s="16">
        <v>0</v>
      </c>
      <c r="G81" s="16">
        <v>0</v>
      </c>
      <c r="H81" s="16">
        <v>0</v>
      </c>
      <c r="I81" s="30"/>
      <c r="J81" s="30"/>
      <c r="K81" s="30"/>
      <c r="L81" s="5">
        <f t="shared" si="5"/>
        <v>0</v>
      </c>
      <c r="M81" s="5"/>
    </row>
    <row r="82" spans="1:13" ht="11.25" customHeight="1">
      <c r="A82" s="60"/>
      <c r="B82" s="48" t="s">
        <v>19</v>
      </c>
      <c r="C82" s="63">
        <f>SUM(C6:C81)</f>
        <v>124455.59</v>
      </c>
      <c r="D82" s="39" t="s">
        <v>2</v>
      </c>
      <c r="E82" s="13">
        <f>E83/$C$82</f>
        <v>0.27620177607128771</v>
      </c>
      <c r="F82" s="13">
        <f t="shared" ref="F82:H82" si="8">F83/$C$82</f>
        <v>0.21178273310182369</v>
      </c>
      <c r="G82" s="13">
        <f t="shared" si="8"/>
        <v>0.2502536848686347</v>
      </c>
      <c r="H82" s="13">
        <f t="shared" si="8"/>
        <v>0.26176180595825388</v>
      </c>
      <c r="I82" s="29"/>
      <c r="J82" s="29"/>
      <c r="K82" s="29"/>
      <c r="L82" s="6"/>
      <c r="M82" s="5"/>
    </row>
    <row r="83" spans="1:13" ht="11.25" customHeight="1">
      <c r="A83" s="61"/>
      <c r="B83" s="49"/>
      <c r="C83" s="64"/>
      <c r="D83" s="39"/>
      <c r="E83" s="14">
        <f>E7+E11+E15+E19+E23+E27+E31+E35+E79</f>
        <v>34374.854999999996</v>
      </c>
      <c r="F83" s="14">
        <f>F7+F11+F31+F39+F19+F43+F47+F71+F79</f>
        <v>26357.544999999998</v>
      </c>
      <c r="G83" s="14">
        <f>G7+G11+G23+G43+G51+G59+G63+G71+G75+G79</f>
        <v>31145.47</v>
      </c>
      <c r="H83" s="14">
        <f>H7+H11+H47+H55+H63+H67+H71+H75+H79</f>
        <v>32577.72</v>
      </c>
      <c r="I83" s="30"/>
      <c r="J83" s="30"/>
      <c r="K83" s="30"/>
      <c r="L83" s="5">
        <f>SUM(E83:K83)</f>
        <v>124455.59</v>
      </c>
      <c r="M83" s="5"/>
    </row>
    <row r="84" spans="1:13" ht="11.25" customHeight="1">
      <c r="A84" s="61"/>
      <c r="B84" s="49"/>
      <c r="C84" s="64"/>
      <c r="D84" s="39" t="s">
        <v>3</v>
      </c>
      <c r="E84" s="15">
        <f t="shared" ref="E84:H84" si="9">E85/$C$82</f>
        <v>0</v>
      </c>
      <c r="F84" s="15">
        <f t="shared" si="9"/>
        <v>0</v>
      </c>
      <c r="G84" s="15">
        <f t="shared" si="9"/>
        <v>0</v>
      </c>
      <c r="H84" s="15">
        <f t="shared" si="9"/>
        <v>0</v>
      </c>
      <c r="I84" s="29"/>
      <c r="J84" s="29"/>
      <c r="K84" s="29"/>
      <c r="L84" s="5">
        <f>SUM(C6:C81)</f>
        <v>124455.59</v>
      </c>
      <c r="M84" s="5"/>
    </row>
    <row r="85" spans="1:13" ht="11.25" customHeight="1">
      <c r="A85" s="61"/>
      <c r="B85" s="49"/>
      <c r="C85" s="64"/>
      <c r="D85" s="39"/>
      <c r="E85" s="16">
        <f>E9</f>
        <v>0</v>
      </c>
      <c r="F85" s="16">
        <f>F49</f>
        <v>0</v>
      </c>
      <c r="G85" s="16">
        <f>G25</f>
        <v>0</v>
      </c>
      <c r="H85" s="16">
        <f>H13</f>
        <v>0</v>
      </c>
      <c r="I85" s="30"/>
      <c r="J85" s="30"/>
      <c r="K85" s="30"/>
      <c r="L85" s="6"/>
      <c r="M85" s="5"/>
    </row>
    <row r="86" spans="1:13" ht="11.25">
      <c r="A86" s="61"/>
      <c r="B86" s="49"/>
      <c r="C86" s="64"/>
      <c r="D86" s="58" t="s">
        <v>9</v>
      </c>
      <c r="E86" s="23">
        <f>E87/$C$82</f>
        <v>0.27620177607128771</v>
      </c>
      <c r="F86" s="23">
        <f t="shared" ref="F86:H86" si="10">F87/$C$82</f>
        <v>0.48798450917311142</v>
      </c>
      <c r="G86" s="23">
        <f t="shared" si="10"/>
        <v>0.73823819404174607</v>
      </c>
      <c r="H86" s="23">
        <f t="shared" si="10"/>
        <v>1</v>
      </c>
      <c r="I86" s="31"/>
      <c r="J86" s="31"/>
      <c r="K86" s="31"/>
      <c r="L86" s="6"/>
      <c r="M86" s="5"/>
    </row>
    <row r="87" spans="1:13" ht="11.25">
      <c r="A87" s="61"/>
      <c r="B87" s="49"/>
      <c r="C87" s="64"/>
      <c r="D87" s="59"/>
      <c r="E87" s="14">
        <f>E83</f>
        <v>34374.854999999996</v>
      </c>
      <c r="F87" s="14">
        <f t="shared" ref="F87:H87" si="11">E87+F83</f>
        <v>60732.399999999994</v>
      </c>
      <c r="G87" s="14">
        <f t="shared" si="11"/>
        <v>91877.87</v>
      </c>
      <c r="H87" s="14">
        <f t="shared" si="11"/>
        <v>124455.59</v>
      </c>
      <c r="I87" s="30"/>
      <c r="J87" s="30"/>
      <c r="K87" s="30"/>
      <c r="L87" s="6"/>
      <c r="M87" s="5"/>
    </row>
    <row r="88" spans="1:13" ht="11.25">
      <c r="A88" s="61"/>
      <c r="B88" s="49"/>
      <c r="C88" s="64"/>
      <c r="D88" s="58" t="s">
        <v>10</v>
      </c>
      <c r="E88" s="24">
        <f>E84</f>
        <v>0</v>
      </c>
      <c r="F88" s="24">
        <f t="shared" ref="F88:H88" si="12">E88+F84</f>
        <v>0</v>
      </c>
      <c r="G88" s="24">
        <f t="shared" si="12"/>
        <v>0</v>
      </c>
      <c r="H88" s="24">
        <f t="shared" si="12"/>
        <v>0</v>
      </c>
      <c r="I88" s="31"/>
      <c r="J88" s="31"/>
      <c r="K88" s="31"/>
      <c r="L88" s="7"/>
      <c r="M88" s="5"/>
    </row>
    <row r="89" spans="1:13" ht="11.25">
      <c r="A89" s="62"/>
      <c r="B89" s="50"/>
      <c r="C89" s="65"/>
      <c r="D89" s="59"/>
      <c r="E89" s="26">
        <f>E85</f>
        <v>0</v>
      </c>
      <c r="F89" s="26">
        <f t="shared" ref="F89:H89" si="13">E89+F85</f>
        <v>0</v>
      </c>
      <c r="G89" s="26">
        <f t="shared" si="13"/>
        <v>0</v>
      </c>
      <c r="H89" s="26">
        <f t="shared" si="13"/>
        <v>0</v>
      </c>
      <c r="I89" s="32"/>
      <c r="J89" s="32"/>
      <c r="K89" s="32"/>
      <c r="L89" s="7"/>
      <c r="M89" s="5"/>
    </row>
    <row r="90" spans="1:13" ht="11.25" customHeight="1">
      <c r="A90" s="21"/>
      <c r="B90" s="12" t="s">
        <v>17</v>
      </c>
      <c r="C90" s="25">
        <v>0.27350000000000002</v>
      </c>
      <c r="D90" s="22"/>
      <c r="E90" s="22"/>
      <c r="F90" s="22"/>
      <c r="G90" s="22"/>
      <c r="H90" s="22"/>
      <c r="I90" s="33"/>
      <c r="J90" s="33"/>
      <c r="K90" s="33"/>
      <c r="L90" s="7">
        <f>C82*C90</f>
        <v>34038.603865000005</v>
      </c>
      <c r="M90" s="5"/>
    </row>
    <row r="91" spans="1:13" ht="11.25" customHeight="1">
      <c r="A91" s="57"/>
      <c r="B91" s="38" t="s">
        <v>21</v>
      </c>
      <c r="C91" s="46">
        <f>SUM(E92:K92)</f>
        <v>158494.19380000001</v>
      </c>
      <c r="D91" s="39" t="s">
        <v>2</v>
      </c>
      <c r="E91" s="13">
        <f>E92/$C$91</f>
        <v>0.27620177591641215</v>
      </c>
      <c r="F91" s="13">
        <f t="shared" ref="F91:H91" si="14">F92/$C$91</f>
        <v>0.21178273345682647</v>
      </c>
      <c r="G91" s="13">
        <f t="shared" si="14"/>
        <v>0.25025368468734405</v>
      </c>
      <c r="H91" s="13">
        <f t="shared" si="14"/>
        <v>0.26176180593941728</v>
      </c>
      <c r="I91" s="29"/>
      <c r="J91" s="29"/>
      <c r="K91" s="29"/>
      <c r="L91" s="4"/>
      <c r="M91" s="5"/>
    </row>
    <row r="92" spans="1:13" s="8" customFormat="1" ht="11.25">
      <c r="A92" s="57"/>
      <c r="B92" s="38"/>
      <c r="C92" s="46"/>
      <c r="D92" s="39"/>
      <c r="E92" s="14">
        <f t="shared" ref="E92:H92" si="15">ROUND(E83*(1+$C$90),4)</f>
        <v>43776.377800000002</v>
      </c>
      <c r="F92" s="14">
        <f t="shared" si="15"/>
        <v>33566.333599999998</v>
      </c>
      <c r="G92" s="14">
        <f t="shared" si="15"/>
        <v>39663.756000000001</v>
      </c>
      <c r="H92" s="14">
        <f t="shared" si="15"/>
        <v>41487.7264</v>
      </c>
      <c r="I92" s="30"/>
      <c r="J92" s="30"/>
      <c r="K92" s="30"/>
      <c r="L92" s="5">
        <f>SUM(E92:K92)</f>
        <v>158494.19380000001</v>
      </c>
      <c r="M92" s="5"/>
    </row>
    <row r="93" spans="1:13" s="8" customFormat="1" ht="11.25">
      <c r="A93" s="57"/>
      <c r="B93" s="38"/>
      <c r="C93" s="46"/>
      <c r="D93" s="39" t="s">
        <v>3</v>
      </c>
      <c r="E93" s="15">
        <f t="shared" ref="E93:H93" si="16">E94/$C$91</f>
        <v>0</v>
      </c>
      <c r="F93" s="15">
        <f t="shared" si="16"/>
        <v>0</v>
      </c>
      <c r="G93" s="15">
        <f t="shared" si="16"/>
        <v>0</v>
      </c>
      <c r="H93" s="15">
        <f t="shared" si="16"/>
        <v>0</v>
      </c>
      <c r="I93" s="29"/>
      <c r="J93" s="29"/>
      <c r="K93" s="29"/>
      <c r="L93" s="4"/>
      <c r="M93" s="7"/>
    </row>
    <row r="94" spans="1:13" s="8" customFormat="1" ht="11.25">
      <c r="A94" s="57"/>
      <c r="B94" s="38"/>
      <c r="C94" s="46"/>
      <c r="D94" s="39"/>
      <c r="E94" s="16">
        <f t="shared" ref="E94:H94" si="17">E85*(1+$C$90)</f>
        <v>0</v>
      </c>
      <c r="F94" s="16">
        <f t="shared" si="17"/>
        <v>0</v>
      </c>
      <c r="G94" s="16">
        <f t="shared" si="17"/>
        <v>0</v>
      </c>
      <c r="H94" s="16">
        <f t="shared" si="17"/>
        <v>0</v>
      </c>
      <c r="I94" s="30"/>
      <c r="J94" s="30"/>
      <c r="K94" s="30"/>
      <c r="L94" s="4"/>
      <c r="M94" s="7"/>
    </row>
    <row r="95" spans="1:13" ht="11.25">
      <c r="A95" s="57"/>
      <c r="B95" s="38"/>
      <c r="C95" s="46"/>
      <c r="D95" s="45" t="s">
        <v>9</v>
      </c>
      <c r="E95" s="23">
        <f>E91</f>
        <v>0.27620177591641215</v>
      </c>
      <c r="F95" s="23">
        <f t="shared" ref="F95:H95" si="18">E95+F91</f>
        <v>0.48798450937323862</v>
      </c>
      <c r="G95" s="23">
        <f t="shared" si="18"/>
        <v>0.73823819406058266</v>
      </c>
      <c r="H95" s="23">
        <f t="shared" si="18"/>
        <v>1</v>
      </c>
      <c r="I95" s="31"/>
      <c r="J95" s="31"/>
      <c r="K95" s="31"/>
      <c r="L95" s="4"/>
      <c r="M95" s="5"/>
    </row>
    <row r="96" spans="1:13" ht="11.25">
      <c r="A96" s="57"/>
      <c r="B96" s="38"/>
      <c r="C96" s="46"/>
      <c r="D96" s="45"/>
      <c r="E96" s="14">
        <f>E92</f>
        <v>43776.377800000002</v>
      </c>
      <c r="F96" s="14">
        <f t="shared" ref="F96:H96" si="19">E96+F92</f>
        <v>77342.7114</v>
      </c>
      <c r="G96" s="14">
        <f t="shared" si="19"/>
        <v>117006.46739999999</v>
      </c>
      <c r="H96" s="14">
        <f t="shared" si="19"/>
        <v>158494.19380000001</v>
      </c>
      <c r="I96" s="30"/>
      <c r="J96" s="30"/>
      <c r="K96" s="30"/>
      <c r="L96" s="4"/>
      <c r="M96" s="5"/>
    </row>
    <row r="97" spans="1:13" ht="11.25">
      <c r="A97" s="57"/>
      <c r="B97" s="38"/>
      <c r="C97" s="46"/>
      <c r="D97" s="45" t="s">
        <v>10</v>
      </c>
      <c r="E97" s="24">
        <f>E93</f>
        <v>0</v>
      </c>
      <c r="F97" s="24">
        <f t="shared" ref="F97:H97" si="20">E97+F93</f>
        <v>0</v>
      </c>
      <c r="G97" s="24">
        <f t="shared" si="20"/>
        <v>0</v>
      </c>
      <c r="H97" s="24">
        <f t="shared" si="20"/>
        <v>0</v>
      </c>
      <c r="I97" s="31"/>
      <c r="J97" s="31"/>
      <c r="K97" s="31"/>
      <c r="L97" s="4"/>
      <c r="M97" s="5"/>
    </row>
    <row r="98" spans="1:13" ht="11.25">
      <c r="A98" s="57"/>
      <c r="B98" s="38"/>
      <c r="C98" s="46"/>
      <c r="D98" s="45"/>
      <c r="E98" s="16">
        <f>E94</f>
        <v>0</v>
      </c>
      <c r="F98" s="16">
        <f t="shared" ref="F98:H98" si="21">E98+F94</f>
        <v>0</v>
      </c>
      <c r="G98" s="16">
        <f t="shared" si="21"/>
        <v>0</v>
      </c>
      <c r="H98" s="16">
        <f t="shared" si="21"/>
        <v>0</v>
      </c>
      <c r="I98" s="30"/>
      <c r="J98" s="30"/>
      <c r="K98" s="30"/>
    </row>
    <row r="99" spans="1:13">
      <c r="I99" s="34"/>
      <c r="J99" s="35"/>
      <c r="K99" s="36"/>
    </row>
    <row r="100" spans="1:13">
      <c r="D100" s="4"/>
      <c r="E100" s="4"/>
      <c r="F100" s="4"/>
      <c r="G100" s="4"/>
      <c r="H100" s="4"/>
      <c r="I100" s="35"/>
      <c r="J100" s="35"/>
      <c r="K100" s="36"/>
    </row>
    <row r="101" spans="1:13">
      <c r="I101" s="34"/>
      <c r="J101" s="35"/>
      <c r="K101" s="36"/>
    </row>
    <row r="102" spans="1:13">
      <c r="E102" s="27"/>
      <c r="I102" s="34"/>
      <c r="J102" s="35"/>
      <c r="K102" s="36"/>
    </row>
    <row r="103" spans="1:13">
      <c r="E103" s="28"/>
      <c r="I103" s="34"/>
      <c r="J103" s="35"/>
      <c r="K103" s="36"/>
    </row>
    <row r="104" spans="1:13">
      <c r="I104" s="34"/>
      <c r="J104" s="35"/>
      <c r="K104" s="36"/>
    </row>
  </sheetData>
  <mergeCells count="123">
    <mergeCell ref="A30:A33"/>
    <mergeCell ref="B30:B33"/>
    <mergeCell ref="C30:C33"/>
    <mergeCell ref="D30:D31"/>
    <mergeCell ref="D32:D33"/>
    <mergeCell ref="A34:A37"/>
    <mergeCell ref="B34:B37"/>
    <mergeCell ref="C34:C37"/>
    <mergeCell ref="D34:D35"/>
    <mergeCell ref="D36:D37"/>
    <mergeCell ref="A10:A13"/>
    <mergeCell ref="B10:B13"/>
    <mergeCell ref="C10:C13"/>
    <mergeCell ref="D10:D11"/>
    <mergeCell ref="D12:D13"/>
    <mergeCell ref="A26:A29"/>
    <mergeCell ref="B26:B29"/>
    <mergeCell ref="C26:C29"/>
    <mergeCell ref="D26:D27"/>
    <mergeCell ref="D28:D29"/>
    <mergeCell ref="B18:B21"/>
    <mergeCell ref="D95:D96"/>
    <mergeCell ref="C91:C98"/>
    <mergeCell ref="B91:B98"/>
    <mergeCell ref="A91:A98"/>
    <mergeCell ref="A22:A25"/>
    <mergeCell ref="B22:B25"/>
    <mergeCell ref="C22:C25"/>
    <mergeCell ref="D22:D23"/>
    <mergeCell ref="D24:D25"/>
    <mergeCell ref="D86:D87"/>
    <mergeCell ref="A82:A89"/>
    <mergeCell ref="C74:C77"/>
    <mergeCell ref="A78:A81"/>
    <mergeCell ref="D88:D89"/>
    <mergeCell ref="A70:A73"/>
    <mergeCell ref="B70:B73"/>
    <mergeCell ref="C70:C73"/>
    <mergeCell ref="D70:D71"/>
    <mergeCell ref="D72:D73"/>
    <mergeCell ref="D84:D85"/>
    <mergeCell ref="B74:B77"/>
    <mergeCell ref="C82:C89"/>
    <mergeCell ref="B82:B89"/>
    <mergeCell ref="B78:B81"/>
    <mergeCell ref="B6:B9"/>
    <mergeCell ref="C6:C9"/>
    <mergeCell ref="C50:C53"/>
    <mergeCell ref="D50:D51"/>
    <mergeCell ref="D38:D39"/>
    <mergeCell ref="D16:D17"/>
    <mergeCell ref="C18:C21"/>
    <mergeCell ref="D18:D19"/>
    <mergeCell ref="A3:K3"/>
    <mergeCell ref="H4:H5"/>
    <mergeCell ref="E4:E5"/>
    <mergeCell ref="F4:F5"/>
    <mergeCell ref="B4:B5"/>
    <mergeCell ref="D42:D43"/>
    <mergeCell ref="B38:B41"/>
    <mergeCell ref="D44:D45"/>
    <mergeCell ref="B46:B49"/>
    <mergeCell ref="C46:C49"/>
    <mergeCell ref="D46:D47"/>
    <mergeCell ref="C38:C41"/>
    <mergeCell ref="D14:D15"/>
    <mergeCell ref="B14:B17"/>
    <mergeCell ref="C42:C45"/>
    <mergeCell ref="A38:A41"/>
    <mergeCell ref="A1:K1"/>
    <mergeCell ref="A2:K2"/>
    <mergeCell ref="D4:D5"/>
    <mergeCell ref="J4:J5"/>
    <mergeCell ref="K4:K5"/>
    <mergeCell ref="D97:D98"/>
    <mergeCell ref="I4:I5"/>
    <mergeCell ref="C4:C5"/>
    <mergeCell ref="D6:D7"/>
    <mergeCell ref="D8:D9"/>
    <mergeCell ref="D91:D92"/>
    <mergeCell ref="D93:D94"/>
    <mergeCell ref="C54:C57"/>
    <mergeCell ref="D54:D55"/>
    <mergeCell ref="D56:D57"/>
    <mergeCell ref="G4:G5"/>
    <mergeCell ref="D40:D41"/>
    <mergeCell ref="D20:D21"/>
    <mergeCell ref="D82:D83"/>
    <mergeCell ref="A4:A5"/>
    <mergeCell ref="A6:A9"/>
    <mergeCell ref="A14:A17"/>
    <mergeCell ref="A18:A21"/>
    <mergeCell ref="C14:C17"/>
    <mergeCell ref="C78:C81"/>
    <mergeCell ref="D78:D79"/>
    <mergeCell ref="D80:D81"/>
    <mergeCell ref="B62:B65"/>
    <mergeCell ref="D74:D75"/>
    <mergeCell ref="A74:A77"/>
    <mergeCell ref="A54:A57"/>
    <mergeCell ref="A66:A69"/>
    <mergeCell ref="A50:A53"/>
    <mergeCell ref="D76:D77"/>
    <mergeCell ref="B66:B69"/>
    <mergeCell ref="D52:D53"/>
    <mergeCell ref="D66:D67"/>
    <mergeCell ref="D68:D69"/>
    <mergeCell ref="B54:B57"/>
    <mergeCell ref="A58:A61"/>
    <mergeCell ref="C62:C65"/>
    <mergeCell ref="D62:D63"/>
    <mergeCell ref="B58:B61"/>
    <mergeCell ref="C58:C61"/>
    <mergeCell ref="B50:B53"/>
    <mergeCell ref="A42:A45"/>
    <mergeCell ref="A46:A49"/>
    <mergeCell ref="B42:B45"/>
    <mergeCell ref="D48:D49"/>
    <mergeCell ref="C66:C69"/>
    <mergeCell ref="D64:D65"/>
    <mergeCell ref="A62:A65"/>
    <mergeCell ref="D58:D59"/>
    <mergeCell ref="D60:D61"/>
  </mergeCells>
  <pageMargins left="0.55118110236220474" right="0.47244094488188981" top="0.23622047244094491" bottom="0.23622047244094491" header="0.15748031496062992" footer="0.19685039370078741"/>
  <pageSetup paperSize="9" scale="73" orientation="portrait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Cron Obra Civil</vt:lpstr>
    </vt:vector>
  </TitlesOfParts>
  <Company>MD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QG</dc:creator>
  <cp:lastModifiedBy>cro3-adriana</cp:lastModifiedBy>
  <cp:lastPrinted>2018-10-05T11:08:59Z</cp:lastPrinted>
  <dcterms:created xsi:type="dcterms:W3CDTF">2003-04-16T13:33:31Z</dcterms:created>
  <dcterms:modified xsi:type="dcterms:W3CDTF">2018-10-05T11:22:07Z</dcterms:modified>
</cp:coreProperties>
</file>